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15600" windowHeight="7815" tabRatio="682" activeTab="1"/>
  </bookViews>
  <sheets>
    <sheet name="Sheet1 (2)" sheetId="17" r:id="rId1"/>
    <sheet name="Bang ke nop tien" sheetId="18" r:id="rId2"/>
  </sheets>
  <definedNames>
    <definedName name="_xlnm.Print_Titles" localSheetId="0">'Sheet1 (2)'!$3:$4</definedName>
  </definedNames>
  <calcPr calcId="144525"/>
  <fileRecoveryPr autoRecover="0"/>
</workbook>
</file>

<file path=xl/calcChain.xml><?xml version="1.0" encoding="utf-8"?>
<calcChain xmlns="http://schemas.openxmlformats.org/spreadsheetml/2006/main">
  <c r="F21" i="18" l="1"/>
  <c r="F20" i="18"/>
  <c r="F19" i="18"/>
  <c r="F18" i="18"/>
  <c r="F17" i="18"/>
  <c r="F16" i="18"/>
  <c r="F15" i="18"/>
  <c r="F14" i="18"/>
  <c r="F13" i="18"/>
  <c r="F12" i="18"/>
  <c r="F11" i="18"/>
  <c r="F22" i="18" s="1"/>
  <c r="F23" i="17" l="1"/>
  <c r="F41" i="17"/>
  <c r="F37" i="17"/>
  <c r="F4" i="17" s="1"/>
  <c r="F39" i="17"/>
  <c r="F38" i="17"/>
  <c r="F29" i="17"/>
  <c r="F34" i="17"/>
  <c r="F20" i="17"/>
  <c r="F27" i="17"/>
  <c r="F25" i="17"/>
  <c r="F24" i="17"/>
  <c r="F17" i="17"/>
  <c r="F18" i="17"/>
  <c r="F15" i="17"/>
  <c r="F16" i="17"/>
  <c r="F5" i="17"/>
  <c r="F7" i="17"/>
  <c r="F8" i="17"/>
  <c r="F9" i="17"/>
  <c r="F10" i="17"/>
  <c r="F11" i="17"/>
  <c r="F12" i="17"/>
  <c r="F13" i="17"/>
  <c r="F14" i="17"/>
  <c r="F6" i="17"/>
  <c r="D15" i="17"/>
  <c r="D5" i="17"/>
  <c r="E44" i="17"/>
  <c r="E45" i="17"/>
  <c r="E46" i="17"/>
  <c r="E39" i="17"/>
  <c r="E40" i="17"/>
  <c r="E41" i="17"/>
  <c r="E42" i="17"/>
  <c r="E43" i="17"/>
  <c r="E38" i="17"/>
  <c r="D37" i="17"/>
  <c r="E31" i="17"/>
  <c r="E32" i="17"/>
  <c r="E33" i="17"/>
  <c r="E34" i="17"/>
  <c r="E35" i="17"/>
  <c r="E36" i="17"/>
  <c r="E30" i="17"/>
  <c r="D29" i="17"/>
  <c r="E22" i="17"/>
  <c r="E23" i="17"/>
  <c r="E24" i="17"/>
  <c r="E25" i="17"/>
  <c r="E26" i="17"/>
  <c r="E27" i="17"/>
  <c r="E28" i="17"/>
  <c r="E21" i="17"/>
  <c r="D20" i="17"/>
  <c r="E17" i="17"/>
  <c r="E18" i="17"/>
  <c r="E16" i="17"/>
  <c r="E15" i="17" s="1"/>
  <c r="E7" i="17"/>
  <c r="E8" i="17"/>
  <c r="E9" i="17"/>
  <c r="E10" i="17"/>
  <c r="E11" i="17"/>
  <c r="E12" i="17"/>
  <c r="E13" i="17"/>
  <c r="E14" i="17"/>
  <c r="E6" i="17"/>
  <c r="D19" i="17" l="1"/>
  <c r="E29" i="17"/>
  <c r="E5" i="17"/>
  <c r="E37" i="17"/>
  <c r="E20" i="17"/>
  <c r="C45" i="17"/>
  <c r="C44" i="17"/>
  <c r="C43" i="17"/>
  <c r="C42" i="17"/>
  <c r="C41" i="17"/>
  <c r="C39" i="17"/>
  <c r="C38" i="17"/>
  <c r="C35" i="17"/>
  <c r="C34" i="17"/>
  <c r="C33" i="17"/>
  <c r="C32" i="17"/>
  <c r="C27" i="17"/>
  <c r="C26" i="17"/>
  <c r="C20" i="17" s="1"/>
  <c r="C25" i="17"/>
  <c r="C23" i="17"/>
  <c r="C15" i="17"/>
  <c r="C9" i="17"/>
  <c r="C8" i="17"/>
  <c r="C7" i="17"/>
  <c r="C6" i="17"/>
  <c r="E19" i="17" l="1"/>
  <c r="C5" i="17"/>
  <c r="C29" i="17"/>
  <c r="C19" i="17" s="1"/>
  <c r="C37" i="17"/>
</calcChain>
</file>

<file path=xl/comments1.xml><?xml version="1.0" encoding="utf-8"?>
<comments xmlns="http://schemas.openxmlformats.org/spreadsheetml/2006/main">
  <authors>
    <author>CHU.THIEN-PC</author>
  </authors>
  <commentList>
    <comment ref="A9" authorId="0">
      <text>
        <r>
          <rPr>
            <b/>
            <sz val="9"/>
            <color indexed="81"/>
            <rFont val="Tahoma"/>
            <charset val="1"/>
          </rPr>
          <t>CHU.THIEN-PC: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<sst xmlns="http://schemas.openxmlformats.org/spreadsheetml/2006/main" count="100" uniqueCount="74">
  <si>
    <t>C3</t>
  </si>
  <si>
    <t>C3D</t>
  </si>
  <si>
    <t>C4</t>
  </si>
  <si>
    <t>C5</t>
  </si>
  <si>
    <t>C6</t>
  </si>
  <si>
    <t>C7</t>
  </si>
  <si>
    <t>C8</t>
  </si>
  <si>
    <t>C9</t>
  </si>
  <si>
    <t>C2D</t>
  </si>
  <si>
    <t>C3H</t>
  </si>
  <si>
    <t>C3HD</t>
  </si>
  <si>
    <t>S</t>
  </si>
  <si>
    <t>M</t>
  </si>
  <si>
    <t>L</t>
  </si>
  <si>
    <t>XL</t>
  </si>
  <si>
    <t>3XL</t>
  </si>
  <si>
    <t>4XL</t>
  </si>
  <si>
    <t>5XL</t>
  </si>
  <si>
    <t>TT</t>
  </si>
  <si>
    <t>Áo trắng nam</t>
  </si>
  <si>
    <t>Áo trắng nữ</t>
  </si>
  <si>
    <t>C10</t>
  </si>
  <si>
    <t>LOẠI ĐỒNG PHỤC</t>
  </si>
  <si>
    <t>I</t>
  </si>
  <si>
    <t>II</t>
  </si>
  <si>
    <t>Áo xanh nam</t>
  </si>
  <si>
    <t>Áo xanh nữ</t>
  </si>
  <si>
    <t>III</t>
  </si>
  <si>
    <t>Thể dục</t>
  </si>
  <si>
    <t>Tổng áo xanh</t>
  </si>
  <si>
    <t>GHI CHÚ</t>
  </si>
  <si>
    <t>SỐ LƯỢNG</t>
  </si>
  <si>
    <t>Áo bẩn</t>
  </si>
  <si>
    <t>IV</t>
  </si>
  <si>
    <t>V</t>
  </si>
  <si>
    <t>XXL</t>
  </si>
  <si>
    <t>Đồ bẩn XL</t>
  </si>
  <si>
    <t>NGƯỜI GIAO</t>
  </si>
  <si>
    <t>NGƯỜI NHẬN</t>
  </si>
  <si>
    <t>Số sổ sách</t>
  </si>
  <si>
    <t>Số đã bán</t>
  </si>
  <si>
    <t>Số thực tồn kho</t>
  </si>
  <si>
    <t>BẢNG THỐNG KÊ SỐ LƯỢNG ĐỒNG PHỤC
CÒN TỒN THỰC TẾ ĐẾN NGÀY 27/02/2019</t>
  </si>
  <si>
    <t>TRƯỜNG CAO ĐẲNG LÝ TỰ TRỌNG TP.HCM</t>
  </si>
  <si>
    <t>CỘNG HOÀ XÃ HỘI CHỦ NGHĨA VIỆT NAM</t>
  </si>
  <si>
    <t>PHÒNG CÔNG TÁC CHÍNH TRỊ</t>
  </si>
  <si>
    <t>Độc lập - Tự do - Hạnh phúc</t>
  </si>
  <si>
    <t xml:space="preserve"> - HỌC SINH SINH VIÊN</t>
  </si>
  <si>
    <t>BẢNG KÊ NỘP TIỀN BÁN ĐỒNG PHỤC HSSV</t>
  </si>
  <si>
    <t>Loại đồng phục</t>
  </si>
  <si>
    <t>ĐVT</t>
  </si>
  <si>
    <t>Số
lượng</t>
  </si>
  <si>
    <t>Đơn giá</t>
  </si>
  <si>
    <t>Thành tiền</t>
  </si>
  <si>
    <t>Ghi chú</t>
  </si>
  <si>
    <t>Cái</t>
  </si>
  <si>
    <t>Áo thực hành nam size C3</t>
  </si>
  <si>
    <t>Áo thực hành nam size C4</t>
  </si>
  <si>
    <t>Áo thực hành nam size C5,6</t>
  </si>
  <si>
    <t>Áo thực hành nam size C7,8,9</t>
  </si>
  <si>
    <t>Áo thực hành nữ size C2,3</t>
  </si>
  <si>
    <t>Áo thực hành nữ size C4,5</t>
  </si>
  <si>
    <t>Đồ thể dục size S, M</t>
  </si>
  <si>
    <t>Bộ</t>
  </si>
  <si>
    <t>Đồ thể dục size L, XL, XXL</t>
  </si>
  <si>
    <t>Đồ thể dục size 3XL, 4XL, 5XL</t>
  </si>
  <si>
    <t>Tổng cộng</t>
  </si>
  <si>
    <r>
      <t xml:space="preserve">Số tiền bằng chữ: </t>
    </r>
    <r>
      <rPr>
        <i/>
        <sz val="13"/>
        <color theme="1"/>
        <rFont val="Times New Roman"/>
        <family val="1"/>
      </rPr>
      <t>(Ba mươi hai triệu  một trăm hai mươi mốt nghìn đồng)</t>
    </r>
  </si>
  <si>
    <t>Người nộp tiền</t>
  </si>
  <si>
    <t>TP. Hồ Chí Minh, ngày       tháng 03 năm 2019</t>
  </si>
  <si>
    <t>TỪ NGÀY ……... ĐẾN NGÀY ……..</t>
  </si>
  <si>
    <t>(Nộp tại phòng Kế hoạch - Tài chính của trường)</t>
  </si>
  <si>
    <t>Người nhận tiền</t>
  </si>
  <si>
    <t>P. CTCT-HSSV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</si>
</sst>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2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sz val="13"/>
      <color rgb="FFFF0000"/>
      <name val="Times New Roman"/>
      <family val="2"/>
    </font>
    <font>
      <b/>
      <sz val="13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3" fontId="7" fillId="0" borderId="1" xfId="0" applyNumberFormat="1" applyFont="1" applyBorder="1"/>
    <xf numFmtId="0" fontId="9" fillId="0" borderId="0" xfId="0" applyFont="1"/>
    <xf numFmtId="3" fontId="7" fillId="0" borderId="0" xfId="0" applyNumberFormat="1" applyFont="1"/>
    <xf numFmtId="0" fontId="10" fillId="0" borderId="1" xfId="0" applyFont="1" applyBorder="1" applyAlignment="1">
      <alignment horizontal="center"/>
    </xf>
    <xf numFmtId="3" fontId="8" fillId="0" borderId="1" xfId="0" applyNumberFormat="1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28575</xdr:rowOff>
    </xdr:from>
    <xdr:to>
      <xdr:col>1</xdr:col>
      <xdr:colOff>2038350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12395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198288</xdr:colOff>
      <xdr:row>2</xdr:row>
      <xdr:rowOff>28575</xdr:rowOff>
    </xdr:from>
    <xdr:to>
      <xdr:col>6</xdr:col>
      <xdr:colOff>125562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303563" y="428625"/>
          <a:ext cx="18322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10" sqref="B10"/>
    </sheetView>
  </sheetViews>
  <sheetFormatPr defaultRowHeight="18.75" x14ac:dyDescent="0.3"/>
  <cols>
    <col min="1" max="1" width="6.375" style="4" customWidth="1"/>
    <col min="2" max="2" width="23.375" style="3" customWidth="1"/>
    <col min="3" max="3" width="13.625" style="3" customWidth="1"/>
    <col min="4" max="4" width="12.25" style="3" customWidth="1"/>
    <col min="5" max="5" width="12.5" style="3" customWidth="1"/>
    <col min="6" max="6" width="16.25" style="3" customWidth="1"/>
    <col min="7" max="16384" width="9" style="3"/>
  </cols>
  <sheetData>
    <row r="1" spans="1:6" ht="49.5" customHeight="1" x14ac:dyDescent="0.3">
      <c r="A1" s="29" t="s">
        <v>42</v>
      </c>
      <c r="B1" s="30"/>
      <c r="C1" s="30"/>
      <c r="D1" s="30"/>
      <c r="E1" s="30"/>
      <c r="F1" s="30"/>
    </row>
    <row r="2" spans="1:6" s="12" customFormat="1" ht="21.75" customHeight="1" x14ac:dyDescent="0.3">
      <c r="A2" s="11"/>
      <c r="B2" s="10"/>
      <c r="C2" s="10"/>
      <c r="D2" s="15"/>
      <c r="E2" s="15"/>
      <c r="F2" s="10"/>
    </row>
    <row r="3" spans="1:6" ht="25.5" customHeight="1" x14ac:dyDescent="0.3">
      <c r="A3" s="36" t="s">
        <v>18</v>
      </c>
      <c r="B3" s="34" t="s">
        <v>22</v>
      </c>
      <c r="C3" s="31" t="s">
        <v>31</v>
      </c>
      <c r="D3" s="32"/>
      <c r="E3" s="33"/>
      <c r="F3" s="5" t="s">
        <v>30</v>
      </c>
    </row>
    <row r="4" spans="1:6" ht="36" customHeight="1" x14ac:dyDescent="0.3">
      <c r="A4" s="37"/>
      <c r="B4" s="35"/>
      <c r="C4" s="8" t="s">
        <v>39</v>
      </c>
      <c r="D4" s="8" t="s">
        <v>40</v>
      </c>
      <c r="E4" s="8" t="s">
        <v>41</v>
      </c>
      <c r="F4" s="16">
        <f>F5+F15+F20+F29+F37</f>
        <v>4775</v>
      </c>
    </row>
    <row r="5" spans="1:6" s="2" customFormat="1" x14ac:dyDescent="0.3">
      <c r="A5" s="5" t="s">
        <v>23</v>
      </c>
      <c r="B5" s="1" t="s">
        <v>19</v>
      </c>
      <c r="C5" s="1">
        <f>SUM(C6:C14)</f>
        <v>688</v>
      </c>
      <c r="D5" s="1">
        <f t="shared" ref="D5:E5" si="0">SUM(D6:D14)</f>
        <v>13</v>
      </c>
      <c r="E5" s="1">
        <f t="shared" si="0"/>
        <v>675</v>
      </c>
      <c r="F5" s="1">
        <f>SUM(F6:F14)</f>
        <v>1950</v>
      </c>
    </row>
    <row r="6" spans="1:6" x14ac:dyDescent="0.3">
      <c r="A6" s="6">
        <v>1</v>
      </c>
      <c r="B6" s="7" t="s">
        <v>0</v>
      </c>
      <c r="C6" s="7">
        <f>33+150</f>
        <v>183</v>
      </c>
      <c r="D6" s="7">
        <v>1</v>
      </c>
      <c r="E6" s="7">
        <f>C6-D6</f>
        <v>182</v>
      </c>
      <c r="F6" s="7">
        <f>D6*150</f>
        <v>150</v>
      </c>
    </row>
    <row r="7" spans="1:6" x14ac:dyDescent="0.3">
      <c r="A7" s="6">
        <v>2</v>
      </c>
      <c r="B7" s="7" t="s">
        <v>2</v>
      </c>
      <c r="C7" s="7">
        <f>12+122</f>
        <v>134</v>
      </c>
      <c r="D7" s="7">
        <v>1</v>
      </c>
      <c r="E7" s="7">
        <f t="shared" ref="E7:E14" si="1">C7-D7</f>
        <v>133</v>
      </c>
      <c r="F7" s="7">
        <f t="shared" ref="F7:F14" si="2">D7*150</f>
        <v>150</v>
      </c>
    </row>
    <row r="8" spans="1:6" x14ac:dyDescent="0.3">
      <c r="A8" s="6">
        <v>3</v>
      </c>
      <c r="B8" s="7" t="s">
        <v>3</v>
      </c>
      <c r="C8" s="7">
        <f>3+44</f>
        <v>47</v>
      </c>
      <c r="D8" s="7">
        <v>4</v>
      </c>
      <c r="E8" s="7">
        <f t="shared" si="1"/>
        <v>43</v>
      </c>
      <c r="F8" s="7">
        <f t="shared" si="2"/>
        <v>600</v>
      </c>
    </row>
    <row r="9" spans="1:6" x14ac:dyDescent="0.3">
      <c r="A9" s="6">
        <v>4</v>
      </c>
      <c r="B9" s="7" t="s">
        <v>4</v>
      </c>
      <c r="C9" s="7">
        <f>8+92+151</f>
        <v>251</v>
      </c>
      <c r="D9" s="7">
        <v>3</v>
      </c>
      <c r="E9" s="7">
        <f t="shared" si="1"/>
        <v>248</v>
      </c>
      <c r="F9" s="7">
        <f t="shared" si="2"/>
        <v>450</v>
      </c>
    </row>
    <row r="10" spans="1:6" x14ac:dyDescent="0.3">
      <c r="A10" s="6">
        <v>5</v>
      </c>
      <c r="B10" s="7" t="s">
        <v>5</v>
      </c>
      <c r="C10" s="7">
        <v>15</v>
      </c>
      <c r="D10" s="7">
        <v>2</v>
      </c>
      <c r="E10" s="7">
        <f t="shared" si="1"/>
        <v>13</v>
      </c>
      <c r="F10" s="7">
        <f t="shared" si="2"/>
        <v>300</v>
      </c>
    </row>
    <row r="11" spans="1:6" x14ac:dyDescent="0.3">
      <c r="A11" s="6">
        <v>6</v>
      </c>
      <c r="B11" s="7" t="s">
        <v>6</v>
      </c>
      <c r="C11" s="7">
        <v>34</v>
      </c>
      <c r="D11" s="7">
        <v>1</v>
      </c>
      <c r="E11" s="7">
        <f t="shared" si="1"/>
        <v>33</v>
      </c>
      <c r="F11" s="7">
        <f t="shared" si="2"/>
        <v>150</v>
      </c>
    </row>
    <row r="12" spans="1:6" x14ac:dyDescent="0.3">
      <c r="A12" s="6">
        <v>7</v>
      </c>
      <c r="B12" s="7" t="s">
        <v>7</v>
      </c>
      <c r="C12" s="7">
        <v>1</v>
      </c>
      <c r="D12" s="7">
        <v>1</v>
      </c>
      <c r="E12" s="7">
        <f t="shared" si="1"/>
        <v>0</v>
      </c>
      <c r="F12" s="7">
        <f t="shared" si="2"/>
        <v>150</v>
      </c>
    </row>
    <row r="13" spans="1:6" x14ac:dyDescent="0.3">
      <c r="A13" s="6">
        <v>8</v>
      </c>
      <c r="B13" s="7" t="s">
        <v>21</v>
      </c>
      <c r="C13" s="7">
        <v>18</v>
      </c>
      <c r="D13" s="7">
        <v>0</v>
      </c>
      <c r="E13" s="7">
        <f t="shared" si="1"/>
        <v>18</v>
      </c>
      <c r="F13" s="7">
        <f t="shared" si="2"/>
        <v>0</v>
      </c>
    </row>
    <row r="14" spans="1:6" x14ac:dyDescent="0.3">
      <c r="A14" s="6">
        <v>9</v>
      </c>
      <c r="B14" s="7" t="s">
        <v>32</v>
      </c>
      <c r="C14" s="7">
        <v>5</v>
      </c>
      <c r="D14" s="7">
        <v>0</v>
      </c>
      <c r="E14" s="7">
        <f t="shared" si="1"/>
        <v>5</v>
      </c>
      <c r="F14" s="7">
        <f t="shared" si="2"/>
        <v>0</v>
      </c>
    </row>
    <row r="15" spans="1:6" s="2" customFormat="1" x14ac:dyDescent="0.3">
      <c r="A15" s="5" t="s">
        <v>24</v>
      </c>
      <c r="B15" s="1" t="s">
        <v>20</v>
      </c>
      <c r="C15" s="1">
        <f>SUM(C16:C18)</f>
        <v>33</v>
      </c>
      <c r="D15" s="1">
        <f t="shared" ref="D15:F15" si="3">SUM(D16:D18)</f>
        <v>3</v>
      </c>
      <c r="E15" s="1">
        <f t="shared" si="3"/>
        <v>30</v>
      </c>
      <c r="F15" s="1">
        <f t="shared" si="3"/>
        <v>420</v>
      </c>
    </row>
    <row r="16" spans="1:6" x14ac:dyDescent="0.3">
      <c r="A16" s="6">
        <v>1</v>
      </c>
      <c r="B16" s="7" t="s">
        <v>1</v>
      </c>
      <c r="C16" s="7">
        <v>8</v>
      </c>
      <c r="D16" s="7">
        <v>1</v>
      </c>
      <c r="E16" s="7">
        <f>C16-D16</f>
        <v>7</v>
      </c>
      <c r="F16" s="7">
        <f>D16*140</f>
        <v>140</v>
      </c>
    </row>
    <row r="17" spans="1:6" x14ac:dyDescent="0.3">
      <c r="A17" s="6">
        <v>2</v>
      </c>
      <c r="B17" s="7" t="s">
        <v>9</v>
      </c>
      <c r="C17" s="7">
        <v>3</v>
      </c>
      <c r="D17" s="7">
        <v>0</v>
      </c>
      <c r="E17" s="7">
        <f t="shared" ref="E17:E18" si="4">C17-D17</f>
        <v>3</v>
      </c>
      <c r="F17" s="7">
        <f t="shared" ref="F17:F18" si="5">D17*140</f>
        <v>0</v>
      </c>
    </row>
    <row r="18" spans="1:6" x14ac:dyDescent="0.3">
      <c r="A18" s="6">
        <v>3</v>
      </c>
      <c r="B18" s="7" t="s">
        <v>2</v>
      </c>
      <c r="C18" s="7">
        <v>22</v>
      </c>
      <c r="D18" s="7">
        <v>2</v>
      </c>
      <c r="E18" s="7">
        <f t="shared" si="4"/>
        <v>20</v>
      </c>
      <c r="F18" s="7">
        <f t="shared" si="5"/>
        <v>280</v>
      </c>
    </row>
    <row r="19" spans="1:6" x14ac:dyDescent="0.3">
      <c r="A19" s="6"/>
      <c r="B19" s="1" t="s">
        <v>29</v>
      </c>
      <c r="C19" s="1">
        <f>C20+C29</f>
        <v>771</v>
      </c>
      <c r="D19" s="1">
        <f t="shared" ref="D19:E19" si="6">D20+D29</f>
        <v>14</v>
      </c>
      <c r="E19" s="1">
        <f t="shared" si="6"/>
        <v>757</v>
      </c>
      <c r="F19" s="7"/>
    </row>
    <row r="20" spans="1:6" s="2" customFormat="1" x14ac:dyDescent="0.3">
      <c r="A20" s="5" t="s">
        <v>27</v>
      </c>
      <c r="B20" s="1" t="s">
        <v>25</v>
      </c>
      <c r="C20" s="1">
        <f>SUM(C21:C28)</f>
        <v>425</v>
      </c>
      <c r="D20" s="1">
        <f t="shared" ref="D20:F20" si="7">SUM(D21:D28)</f>
        <v>13</v>
      </c>
      <c r="E20" s="1">
        <f t="shared" si="7"/>
        <v>412</v>
      </c>
      <c r="F20" s="1">
        <f t="shared" si="7"/>
        <v>2090</v>
      </c>
    </row>
    <row r="21" spans="1:6" x14ac:dyDescent="0.3">
      <c r="A21" s="6">
        <v>1</v>
      </c>
      <c r="B21" s="7" t="s">
        <v>0</v>
      </c>
      <c r="C21" s="7">
        <v>0</v>
      </c>
      <c r="D21" s="7">
        <v>0</v>
      </c>
      <c r="E21" s="7">
        <f>C21-D21</f>
        <v>0</v>
      </c>
      <c r="F21" s="7"/>
    </row>
    <row r="22" spans="1:6" x14ac:dyDescent="0.3">
      <c r="A22" s="6">
        <v>2</v>
      </c>
      <c r="B22" s="7" t="s">
        <v>2</v>
      </c>
      <c r="C22" s="7">
        <v>32</v>
      </c>
      <c r="D22" s="7">
        <v>0</v>
      </c>
      <c r="E22" s="7">
        <f t="shared" ref="E22:E28" si="8">C22-D22</f>
        <v>32</v>
      </c>
      <c r="F22" s="7"/>
    </row>
    <row r="23" spans="1:6" x14ac:dyDescent="0.3">
      <c r="A23" s="6">
        <v>3</v>
      </c>
      <c r="B23" s="7" t="s">
        <v>3</v>
      </c>
      <c r="C23" s="7">
        <f>19+36</f>
        <v>55</v>
      </c>
      <c r="D23" s="7">
        <v>9</v>
      </c>
      <c r="E23" s="7">
        <f t="shared" si="8"/>
        <v>46</v>
      </c>
      <c r="F23" s="7">
        <f>D23*160</f>
        <v>1440</v>
      </c>
    </row>
    <row r="24" spans="1:6" x14ac:dyDescent="0.3">
      <c r="A24" s="6">
        <v>4</v>
      </c>
      <c r="B24" s="7" t="s">
        <v>4</v>
      </c>
      <c r="C24" s="7">
        <v>11</v>
      </c>
      <c r="D24" s="7">
        <v>2</v>
      </c>
      <c r="E24" s="7">
        <f t="shared" si="8"/>
        <v>9</v>
      </c>
      <c r="F24" s="7">
        <f>D24*160</f>
        <v>320</v>
      </c>
    </row>
    <row r="25" spans="1:6" x14ac:dyDescent="0.3">
      <c r="A25" s="6">
        <v>5</v>
      </c>
      <c r="B25" s="7" t="s">
        <v>5</v>
      </c>
      <c r="C25" s="7">
        <f>19+31</f>
        <v>50</v>
      </c>
      <c r="D25" s="7">
        <v>1</v>
      </c>
      <c r="E25" s="7">
        <f t="shared" si="8"/>
        <v>49</v>
      </c>
      <c r="F25" s="7">
        <f>D25*165</f>
        <v>165</v>
      </c>
    </row>
    <row r="26" spans="1:6" x14ac:dyDescent="0.3">
      <c r="A26" s="6">
        <v>6</v>
      </c>
      <c r="B26" s="7" t="s">
        <v>6</v>
      </c>
      <c r="C26" s="7">
        <f>21+97</f>
        <v>118</v>
      </c>
      <c r="D26" s="7">
        <v>0</v>
      </c>
      <c r="E26" s="7">
        <f t="shared" si="8"/>
        <v>118</v>
      </c>
      <c r="F26" s="7"/>
    </row>
    <row r="27" spans="1:6" x14ac:dyDescent="0.3">
      <c r="A27" s="6">
        <v>7</v>
      </c>
      <c r="B27" s="7" t="s">
        <v>7</v>
      </c>
      <c r="C27" s="7">
        <f>30+121</f>
        <v>151</v>
      </c>
      <c r="D27" s="7">
        <v>1</v>
      </c>
      <c r="E27" s="7">
        <f t="shared" si="8"/>
        <v>150</v>
      </c>
      <c r="F27" s="7">
        <f>D27*165</f>
        <v>165</v>
      </c>
    </row>
    <row r="28" spans="1:6" x14ac:dyDescent="0.3">
      <c r="A28" s="6">
        <v>8</v>
      </c>
      <c r="B28" s="7" t="s">
        <v>21</v>
      </c>
      <c r="C28" s="7">
        <v>8</v>
      </c>
      <c r="D28" s="7">
        <v>0</v>
      </c>
      <c r="E28" s="7">
        <f t="shared" si="8"/>
        <v>8</v>
      </c>
      <c r="F28" s="7"/>
    </row>
    <row r="29" spans="1:6" s="2" customFormat="1" x14ac:dyDescent="0.3">
      <c r="A29" s="5" t="s">
        <v>33</v>
      </c>
      <c r="B29" s="1" t="s">
        <v>26</v>
      </c>
      <c r="C29" s="1">
        <f>SUM(C30:C36)</f>
        <v>346</v>
      </c>
      <c r="D29" s="1">
        <f t="shared" ref="D29:F29" si="9">SUM(D30:D36)</f>
        <v>1</v>
      </c>
      <c r="E29" s="1">
        <f t="shared" si="9"/>
        <v>345</v>
      </c>
      <c r="F29" s="1">
        <f t="shared" si="9"/>
        <v>145</v>
      </c>
    </row>
    <row r="30" spans="1:6" x14ac:dyDescent="0.3">
      <c r="A30" s="6">
        <v>1</v>
      </c>
      <c r="B30" s="7" t="s">
        <v>8</v>
      </c>
      <c r="C30" s="7">
        <v>14</v>
      </c>
      <c r="D30" s="7">
        <v>0</v>
      </c>
      <c r="E30" s="7">
        <f>C30-D30</f>
        <v>14</v>
      </c>
      <c r="F30" s="7"/>
    </row>
    <row r="31" spans="1:6" x14ac:dyDescent="0.3">
      <c r="A31" s="6">
        <v>2</v>
      </c>
      <c r="B31" s="7" t="s">
        <v>0</v>
      </c>
      <c r="C31" s="7">
        <v>30</v>
      </c>
      <c r="D31" s="7">
        <v>0</v>
      </c>
      <c r="E31" s="7">
        <f t="shared" ref="E31:E36" si="10">C31-D31</f>
        <v>30</v>
      </c>
      <c r="F31" s="7"/>
    </row>
    <row r="32" spans="1:6" x14ac:dyDescent="0.3">
      <c r="A32" s="6">
        <v>3</v>
      </c>
      <c r="B32" s="7" t="s">
        <v>9</v>
      </c>
      <c r="C32" s="7">
        <f>33+51</f>
        <v>84</v>
      </c>
      <c r="D32" s="7">
        <v>0</v>
      </c>
      <c r="E32" s="7">
        <f t="shared" si="10"/>
        <v>84</v>
      </c>
      <c r="F32" s="7"/>
    </row>
    <row r="33" spans="1:6" x14ac:dyDescent="0.3">
      <c r="A33" s="6">
        <v>4</v>
      </c>
      <c r="B33" s="7" t="s">
        <v>10</v>
      </c>
      <c r="C33" s="7">
        <f>30+41</f>
        <v>71</v>
      </c>
      <c r="D33" s="7">
        <v>0</v>
      </c>
      <c r="E33" s="7">
        <f t="shared" si="10"/>
        <v>71</v>
      </c>
      <c r="F33" s="7"/>
    </row>
    <row r="34" spans="1:6" x14ac:dyDescent="0.3">
      <c r="A34" s="6">
        <v>5</v>
      </c>
      <c r="B34" s="7" t="s">
        <v>1</v>
      </c>
      <c r="C34" s="7">
        <f>41+29</f>
        <v>70</v>
      </c>
      <c r="D34" s="7">
        <v>1</v>
      </c>
      <c r="E34" s="7">
        <f t="shared" si="10"/>
        <v>69</v>
      </c>
      <c r="F34" s="7">
        <f>D34*145</f>
        <v>145</v>
      </c>
    </row>
    <row r="35" spans="1:6" x14ac:dyDescent="0.3">
      <c r="A35" s="6">
        <v>6</v>
      </c>
      <c r="B35" s="7" t="s">
        <v>2</v>
      </c>
      <c r="C35" s="7">
        <f>32+15</f>
        <v>47</v>
      </c>
      <c r="D35" s="7">
        <v>0</v>
      </c>
      <c r="E35" s="7">
        <f t="shared" si="10"/>
        <v>47</v>
      </c>
      <c r="F35" s="7"/>
    </row>
    <row r="36" spans="1:6" x14ac:dyDescent="0.3">
      <c r="A36" s="6">
        <v>7</v>
      </c>
      <c r="B36" s="7" t="s">
        <v>3</v>
      </c>
      <c r="C36" s="7">
        <v>30</v>
      </c>
      <c r="D36" s="7">
        <v>0</v>
      </c>
      <c r="E36" s="7">
        <f t="shared" si="10"/>
        <v>30</v>
      </c>
      <c r="F36" s="7"/>
    </row>
    <row r="37" spans="1:6" s="2" customFormat="1" x14ac:dyDescent="0.3">
      <c r="A37" s="5" t="s">
        <v>34</v>
      </c>
      <c r="B37" s="1" t="s">
        <v>28</v>
      </c>
      <c r="C37" s="1">
        <f>SUM(C38:C46)</f>
        <v>320</v>
      </c>
      <c r="D37" s="1">
        <f t="shared" ref="D37:F37" si="11">SUM(D38:D46)</f>
        <v>1</v>
      </c>
      <c r="E37" s="1">
        <f t="shared" si="11"/>
        <v>319</v>
      </c>
      <c r="F37" s="1">
        <f t="shared" si="11"/>
        <v>170</v>
      </c>
    </row>
    <row r="38" spans="1:6" x14ac:dyDescent="0.3">
      <c r="A38" s="6">
        <v>1</v>
      </c>
      <c r="B38" s="7" t="s">
        <v>11</v>
      </c>
      <c r="C38" s="7">
        <f>4+95</f>
        <v>99</v>
      </c>
      <c r="D38" s="7">
        <v>-1</v>
      </c>
      <c r="E38" s="7">
        <f>C38-D38</f>
        <v>100</v>
      </c>
      <c r="F38" s="7">
        <f>D38*160</f>
        <v>-160</v>
      </c>
    </row>
    <row r="39" spans="1:6" x14ac:dyDescent="0.3">
      <c r="A39" s="6">
        <v>2</v>
      </c>
      <c r="B39" s="7" t="s">
        <v>12</v>
      </c>
      <c r="C39" s="7">
        <f>6+24</f>
        <v>30</v>
      </c>
      <c r="D39" s="7">
        <v>1</v>
      </c>
      <c r="E39" s="7">
        <f t="shared" ref="E39:E46" si="12">C39-D39</f>
        <v>29</v>
      </c>
      <c r="F39" s="7">
        <f>D39*160</f>
        <v>160</v>
      </c>
    </row>
    <row r="40" spans="1:6" x14ac:dyDescent="0.3">
      <c r="A40" s="6">
        <v>3</v>
      </c>
      <c r="B40" s="7" t="s">
        <v>13</v>
      </c>
      <c r="C40" s="7">
        <v>7</v>
      </c>
      <c r="D40" s="7">
        <v>0</v>
      </c>
      <c r="E40" s="7">
        <f t="shared" si="12"/>
        <v>7</v>
      </c>
      <c r="F40" s="7"/>
    </row>
    <row r="41" spans="1:6" x14ac:dyDescent="0.3">
      <c r="A41" s="6">
        <v>4</v>
      </c>
      <c r="B41" s="7" t="s">
        <v>14</v>
      </c>
      <c r="C41" s="7">
        <f>10+40</f>
        <v>50</v>
      </c>
      <c r="D41" s="7">
        <v>1</v>
      </c>
      <c r="E41" s="7">
        <f t="shared" si="12"/>
        <v>49</v>
      </c>
      <c r="F41" s="7">
        <f>D41*170</f>
        <v>170</v>
      </c>
    </row>
    <row r="42" spans="1:6" x14ac:dyDescent="0.3">
      <c r="A42" s="6">
        <v>5</v>
      </c>
      <c r="B42" s="7" t="s">
        <v>35</v>
      </c>
      <c r="C42" s="7">
        <f>8+27</f>
        <v>35</v>
      </c>
      <c r="D42" s="7">
        <v>0</v>
      </c>
      <c r="E42" s="7">
        <f t="shared" si="12"/>
        <v>35</v>
      </c>
      <c r="F42" s="7"/>
    </row>
    <row r="43" spans="1:6" x14ac:dyDescent="0.3">
      <c r="A43" s="6">
        <v>6</v>
      </c>
      <c r="B43" s="7" t="s">
        <v>15</v>
      </c>
      <c r="C43" s="7">
        <f>3+30</f>
        <v>33</v>
      </c>
      <c r="D43" s="7">
        <v>0</v>
      </c>
      <c r="E43" s="7">
        <f t="shared" si="12"/>
        <v>33</v>
      </c>
      <c r="F43" s="7"/>
    </row>
    <row r="44" spans="1:6" x14ac:dyDescent="0.3">
      <c r="A44" s="6">
        <v>7</v>
      </c>
      <c r="B44" s="7" t="s">
        <v>16</v>
      </c>
      <c r="C44" s="7">
        <f>5+20</f>
        <v>25</v>
      </c>
      <c r="D44" s="7">
        <v>0</v>
      </c>
      <c r="E44" s="7">
        <f>C44-D44</f>
        <v>25</v>
      </c>
      <c r="F44" s="7"/>
    </row>
    <row r="45" spans="1:6" x14ac:dyDescent="0.3">
      <c r="A45" s="6">
        <v>8</v>
      </c>
      <c r="B45" s="7" t="s">
        <v>17</v>
      </c>
      <c r="C45" s="7">
        <f>6+30</f>
        <v>36</v>
      </c>
      <c r="D45" s="7">
        <v>0</v>
      </c>
      <c r="E45" s="7">
        <f t="shared" si="12"/>
        <v>36</v>
      </c>
      <c r="F45" s="7"/>
    </row>
    <row r="46" spans="1:6" x14ac:dyDescent="0.3">
      <c r="A46" s="6">
        <v>9</v>
      </c>
      <c r="B46" s="7" t="s">
        <v>36</v>
      </c>
      <c r="C46" s="7">
        <v>5</v>
      </c>
      <c r="D46" s="7">
        <v>0</v>
      </c>
      <c r="E46" s="7">
        <f t="shared" si="12"/>
        <v>5</v>
      </c>
      <c r="F46" s="7"/>
    </row>
    <row r="48" spans="1:6" x14ac:dyDescent="0.3">
      <c r="B48" s="13"/>
      <c r="C48" s="13" t="s">
        <v>37</v>
      </c>
      <c r="D48" s="14"/>
      <c r="E48" s="9" t="s">
        <v>38</v>
      </c>
    </row>
    <row r="49" spans="2:2" x14ac:dyDescent="0.3">
      <c r="B49" s="13"/>
    </row>
  </sheetData>
  <mergeCells count="4">
    <mergeCell ref="A1:F1"/>
    <mergeCell ref="C3:E3"/>
    <mergeCell ref="B3:B4"/>
    <mergeCell ref="A3:A4"/>
  </mergeCells>
  <pageMargins left="0.70866141732283472" right="0.23622047244094491" top="0.99" bottom="0.70866141732283472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7"/>
  <sheetViews>
    <sheetView tabSelected="1" topLeftCell="A16" workbookViewId="0">
      <selection activeCell="F27" sqref="F27"/>
    </sheetView>
  </sheetViews>
  <sheetFormatPr defaultRowHeight="15.75" x14ac:dyDescent="0.25"/>
  <cols>
    <col min="1" max="1" width="4.25" customWidth="1"/>
    <col min="2" max="2" width="33.5" customWidth="1"/>
    <col min="3" max="3" width="7.25" customWidth="1"/>
    <col min="4" max="4" width="8.875" customWidth="1"/>
    <col min="5" max="5" width="10.125" customWidth="1"/>
    <col min="6" max="6" width="14.875" customWidth="1"/>
    <col min="7" max="7" width="13.375" customWidth="1"/>
    <col min="8" max="8" width="11.5" customWidth="1"/>
    <col min="10" max="10" width="11.875" bestFit="1" customWidth="1"/>
  </cols>
  <sheetData>
    <row r="1" spans="1:10" x14ac:dyDescent="0.25">
      <c r="A1" s="39" t="s">
        <v>43</v>
      </c>
      <c r="B1" s="39"/>
      <c r="C1" s="39"/>
      <c r="D1" s="40" t="s">
        <v>44</v>
      </c>
      <c r="E1" s="40"/>
      <c r="F1" s="40"/>
      <c r="G1" s="40"/>
    </row>
    <row r="2" spans="1:10" x14ac:dyDescent="0.25">
      <c r="A2" s="40" t="s">
        <v>45</v>
      </c>
      <c r="B2" s="40"/>
      <c r="C2" s="40"/>
      <c r="D2" s="40" t="s">
        <v>46</v>
      </c>
      <c r="E2" s="40"/>
      <c r="F2" s="40"/>
      <c r="G2" s="40"/>
    </row>
    <row r="3" spans="1:10" x14ac:dyDescent="0.25">
      <c r="A3" s="40" t="s">
        <v>47</v>
      </c>
      <c r="B3" s="40"/>
      <c r="C3" s="40"/>
    </row>
    <row r="5" spans="1:10" ht="16.5" x14ac:dyDescent="0.25">
      <c r="D5" s="41" t="s">
        <v>69</v>
      </c>
      <c r="E5" s="41"/>
      <c r="F5" s="41"/>
      <c r="G5" s="41"/>
    </row>
    <row r="7" spans="1:10" ht="18.75" x14ac:dyDescent="0.3">
      <c r="A7" s="38" t="s">
        <v>48</v>
      </c>
      <c r="B7" s="38"/>
      <c r="C7" s="38"/>
      <c r="D7" s="38"/>
      <c r="E7" s="38"/>
      <c r="F7" s="38"/>
      <c r="G7" s="38"/>
    </row>
    <row r="8" spans="1:10" ht="18.75" x14ac:dyDescent="0.3">
      <c r="A8" s="38" t="s">
        <v>70</v>
      </c>
      <c r="B8" s="38"/>
      <c r="C8" s="38"/>
      <c r="D8" s="38"/>
      <c r="E8" s="38"/>
      <c r="F8" s="38"/>
      <c r="G8" s="38"/>
    </row>
    <row r="9" spans="1:10" ht="24.75" customHeight="1" x14ac:dyDescent="0.25">
      <c r="A9" s="43" t="s">
        <v>71</v>
      </c>
      <c r="B9" s="43"/>
      <c r="C9" s="43"/>
      <c r="D9" s="43"/>
      <c r="E9" s="43"/>
      <c r="F9" s="43"/>
      <c r="G9" s="43"/>
      <c r="J9" s="17"/>
    </row>
    <row r="10" spans="1:10" s="17" customFormat="1" ht="33.75" customHeight="1" x14ac:dyDescent="0.25">
      <c r="A10" s="18" t="s">
        <v>18</v>
      </c>
      <c r="B10" s="18" t="s">
        <v>49</v>
      </c>
      <c r="C10" s="18" t="s">
        <v>50</v>
      </c>
      <c r="D10" s="19" t="s">
        <v>51</v>
      </c>
      <c r="E10" s="18" t="s">
        <v>52</v>
      </c>
      <c r="F10" s="18" t="s">
        <v>53</v>
      </c>
      <c r="G10" s="18" t="s">
        <v>54</v>
      </c>
    </row>
    <row r="11" spans="1:10" s="17" customFormat="1" ht="21" customHeight="1" x14ac:dyDescent="0.25">
      <c r="A11" s="20">
        <v>1</v>
      </c>
      <c r="B11" s="21" t="s">
        <v>19</v>
      </c>
      <c r="C11" s="20" t="s">
        <v>55</v>
      </c>
      <c r="D11" s="22"/>
      <c r="E11" s="22">
        <v>135000</v>
      </c>
      <c r="F11" s="22">
        <f>D11*E11</f>
        <v>0</v>
      </c>
      <c r="G11" s="21"/>
    </row>
    <row r="12" spans="1:10" s="17" customFormat="1" ht="21" customHeight="1" x14ac:dyDescent="0.25">
      <c r="A12" s="20">
        <v>2</v>
      </c>
      <c r="B12" s="21" t="s">
        <v>20</v>
      </c>
      <c r="C12" s="20" t="s">
        <v>55</v>
      </c>
      <c r="D12" s="22"/>
      <c r="E12" s="22">
        <v>127000</v>
      </c>
      <c r="F12" s="22">
        <f t="shared" ref="F12:F18" si="0">D12*E12</f>
        <v>0</v>
      </c>
      <c r="G12" s="21"/>
    </row>
    <row r="13" spans="1:10" s="17" customFormat="1" ht="21" customHeight="1" x14ac:dyDescent="0.25">
      <c r="A13" s="20">
        <v>3</v>
      </c>
      <c r="B13" s="21" t="s">
        <v>56</v>
      </c>
      <c r="C13" s="20" t="s">
        <v>55</v>
      </c>
      <c r="D13" s="22"/>
      <c r="E13" s="22">
        <v>135000</v>
      </c>
      <c r="F13" s="22">
        <f t="shared" si="0"/>
        <v>0</v>
      </c>
      <c r="G13" s="21"/>
    </row>
    <row r="14" spans="1:10" s="17" customFormat="1" ht="21" customHeight="1" x14ac:dyDescent="0.25">
      <c r="A14" s="20">
        <v>4</v>
      </c>
      <c r="B14" s="21" t="s">
        <v>57</v>
      </c>
      <c r="C14" s="20" t="s">
        <v>55</v>
      </c>
      <c r="D14" s="22"/>
      <c r="E14" s="22">
        <v>140000</v>
      </c>
      <c r="F14" s="22">
        <f t="shared" si="0"/>
        <v>0</v>
      </c>
      <c r="G14" s="21"/>
    </row>
    <row r="15" spans="1:10" s="17" customFormat="1" ht="21" customHeight="1" x14ac:dyDescent="0.25">
      <c r="A15" s="20">
        <v>5</v>
      </c>
      <c r="B15" s="21" t="s">
        <v>58</v>
      </c>
      <c r="C15" s="20" t="s">
        <v>55</v>
      </c>
      <c r="D15" s="22"/>
      <c r="E15" s="22">
        <v>145000</v>
      </c>
      <c r="F15" s="22">
        <f t="shared" si="0"/>
        <v>0</v>
      </c>
      <c r="G15" s="21"/>
    </row>
    <row r="16" spans="1:10" s="17" customFormat="1" ht="21" customHeight="1" x14ac:dyDescent="0.25">
      <c r="A16" s="20">
        <v>6</v>
      </c>
      <c r="B16" s="21" t="s">
        <v>59</v>
      </c>
      <c r="C16" s="20" t="s">
        <v>55</v>
      </c>
      <c r="D16" s="22"/>
      <c r="E16" s="22">
        <v>150000</v>
      </c>
      <c r="F16" s="22">
        <f t="shared" si="0"/>
        <v>0</v>
      </c>
      <c r="G16" s="21"/>
    </row>
    <row r="17" spans="1:10" s="17" customFormat="1" ht="16.5" x14ac:dyDescent="0.25">
      <c r="A17" s="20">
        <v>7</v>
      </c>
      <c r="B17" s="21" t="s">
        <v>60</v>
      </c>
      <c r="C17" s="20" t="s">
        <v>55</v>
      </c>
      <c r="D17" s="22"/>
      <c r="E17" s="22">
        <v>130000</v>
      </c>
      <c r="F17" s="22">
        <f t="shared" si="0"/>
        <v>0</v>
      </c>
      <c r="G17" s="21"/>
    </row>
    <row r="18" spans="1:10" s="17" customFormat="1" ht="16.5" x14ac:dyDescent="0.25">
      <c r="A18" s="20">
        <v>8</v>
      </c>
      <c r="B18" s="21" t="s">
        <v>61</v>
      </c>
      <c r="C18" s="20" t="s">
        <v>55</v>
      </c>
      <c r="D18" s="22"/>
      <c r="E18" s="22">
        <v>135000</v>
      </c>
      <c r="F18" s="22">
        <f t="shared" si="0"/>
        <v>0</v>
      </c>
      <c r="G18" s="21"/>
      <c r="I18" s="23"/>
      <c r="J18" s="23"/>
    </row>
    <row r="19" spans="1:10" s="17" customFormat="1" ht="16.5" x14ac:dyDescent="0.25">
      <c r="A19" s="20">
        <v>9</v>
      </c>
      <c r="B19" s="21" t="s">
        <v>62</v>
      </c>
      <c r="C19" s="20" t="s">
        <v>63</v>
      </c>
      <c r="D19" s="22"/>
      <c r="E19" s="22">
        <v>138000</v>
      </c>
      <c r="F19" s="22">
        <f>D19*E19</f>
        <v>0</v>
      </c>
      <c r="G19" s="21"/>
    </row>
    <row r="20" spans="1:10" s="17" customFormat="1" ht="16.5" x14ac:dyDescent="0.25">
      <c r="A20" s="20">
        <v>10</v>
      </c>
      <c r="B20" s="21" t="s">
        <v>64</v>
      </c>
      <c r="C20" s="20" t="s">
        <v>63</v>
      </c>
      <c r="D20" s="22"/>
      <c r="E20" s="22">
        <v>145000</v>
      </c>
      <c r="F20" s="22">
        <f>D20*E20</f>
        <v>0</v>
      </c>
      <c r="G20" s="21"/>
      <c r="J20" s="24"/>
    </row>
    <row r="21" spans="1:10" s="17" customFormat="1" ht="16.5" x14ac:dyDescent="0.25">
      <c r="A21" s="20">
        <v>11</v>
      </c>
      <c r="B21" s="21" t="s">
        <v>65</v>
      </c>
      <c r="C21" s="20" t="s">
        <v>63</v>
      </c>
      <c r="D21" s="22"/>
      <c r="E21" s="22">
        <v>165000</v>
      </c>
      <c r="F21" s="22">
        <f>D21*E21</f>
        <v>0</v>
      </c>
      <c r="G21" s="21"/>
    </row>
    <row r="22" spans="1:10" s="17" customFormat="1" ht="16.5" x14ac:dyDescent="0.25">
      <c r="A22" s="20"/>
      <c r="B22" s="25" t="s">
        <v>66</v>
      </c>
      <c r="C22" s="21"/>
      <c r="D22" s="22"/>
      <c r="E22" s="22"/>
      <c r="F22" s="26">
        <f>SUM(F11:F21)</f>
        <v>0</v>
      </c>
      <c r="G22" s="21"/>
    </row>
    <row r="23" spans="1:10" s="17" customFormat="1" ht="16.5" x14ac:dyDescent="0.25">
      <c r="B23" s="27"/>
    </row>
    <row r="24" spans="1:10" s="17" customFormat="1" ht="16.5" x14ac:dyDescent="0.25">
      <c r="A24" s="17" t="s">
        <v>67</v>
      </c>
    </row>
    <row r="25" spans="1:10" s="17" customFormat="1" ht="16.5" x14ac:dyDescent="0.25"/>
    <row r="26" spans="1:10" s="17" customFormat="1" ht="16.5" x14ac:dyDescent="0.25">
      <c r="A26" s="42" t="s">
        <v>72</v>
      </c>
      <c r="B26" s="42"/>
      <c r="C26" s="42" t="s">
        <v>73</v>
      </c>
      <c r="D26" s="42"/>
      <c r="E26" s="42"/>
      <c r="F26" s="42" t="s">
        <v>68</v>
      </c>
      <c r="G26" s="42"/>
    </row>
    <row r="27" spans="1:10" s="17" customFormat="1" ht="16.5" x14ac:dyDescent="0.25">
      <c r="B27" s="28"/>
    </row>
    <row r="28" spans="1:10" s="17" customFormat="1" ht="16.5" x14ac:dyDescent="0.25"/>
    <row r="29" spans="1:10" s="17" customFormat="1" ht="16.5" x14ac:dyDescent="0.25"/>
    <row r="30" spans="1:10" s="17" customFormat="1" ht="16.5" x14ac:dyDescent="0.25"/>
    <row r="31" spans="1:10" s="17" customFormat="1" ht="16.5" x14ac:dyDescent="0.25">
      <c r="B31" s="28"/>
    </row>
    <row r="32" spans="1:10" s="17" customFormat="1" ht="16.5" x14ac:dyDescent="0.25">
      <c r="B32" s="28"/>
      <c r="F32" s="28"/>
    </row>
    <row r="33" s="17" customFormat="1" ht="16.5" x14ac:dyDescent="0.25"/>
    <row r="34" s="17" customFormat="1" ht="16.5" x14ac:dyDescent="0.25"/>
    <row r="35" s="17" customFormat="1" ht="16.5" x14ac:dyDescent="0.25"/>
    <row r="36" s="17" customFormat="1" ht="16.5" x14ac:dyDescent="0.25"/>
    <row r="37" s="17" customFormat="1" ht="16.5" x14ac:dyDescent="0.25"/>
  </sheetData>
  <mergeCells count="12">
    <mergeCell ref="A9:G9"/>
    <mergeCell ref="F26:G26"/>
    <mergeCell ref="C26:E26"/>
    <mergeCell ref="A26:B26"/>
    <mergeCell ref="A7:G7"/>
    <mergeCell ref="A8:G8"/>
    <mergeCell ref="A1:C1"/>
    <mergeCell ref="D1:G1"/>
    <mergeCell ref="A2:C2"/>
    <mergeCell ref="D2:G2"/>
    <mergeCell ref="A3:C3"/>
    <mergeCell ref="D5:G5"/>
  </mergeCells>
  <pageMargins left="0.3" right="0.2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 (2)</vt:lpstr>
      <vt:lpstr>Bang ke nop tien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CHU.THIEN-PC</cp:lastModifiedBy>
  <cp:lastPrinted>2019-03-07T05:27:19Z</cp:lastPrinted>
  <dcterms:created xsi:type="dcterms:W3CDTF">2016-09-23T02:11:47Z</dcterms:created>
  <dcterms:modified xsi:type="dcterms:W3CDTF">2019-03-08T06:20:11Z</dcterms:modified>
</cp:coreProperties>
</file>